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00" windowHeight="12240"/>
  </bookViews>
  <sheets>
    <sheet name="小件物品" sheetId="1" r:id="rId1"/>
  </sheets>
  <definedNames>
    <definedName name="_xlnm._FilterDatabase" localSheetId="0" hidden="1">小件物品!$A$2:$D$34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EF7863B17A04445F9192F20F24446432"/>
        <xdr:cNvPicPr>
          <a:picLocks noChangeAspect="1"/>
        </xdr:cNvPicPr>
      </xdr:nvPicPr>
      <xdr:blipFill>
        <a:blip r:embed="rId1" r:link="rId2"/>
        <a:srcRect t="36219" r="-2258" b="16961"/>
        <a:stretch>
          <a:fillRect/>
        </a:stretch>
      </xdr:blipFill>
      <xdr:spPr>
        <a:xfrm>
          <a:off x="4800600" y="523875"/>
          <a:ext cx="1723390" cy="9429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3" name="ID_3DC68A9D3125434FAC54FF27CF23F614" descr="IMG_20260507_132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2030" y="1453515"/>
          <a:ext cx="1696720" cy="1118870"/>
        </a:xfrm>
        <a:prstGeom prst="rect">
          <a:avLst/>
        </a:prstGeom>
      </xdr:spPr>
    </xdr:pic>
  </etc:cellImage>
  <etc:cellImage>
    <xdr:pic>
      <xdr:nvPicPr>
        <xdr:cNvPr id="8" name="ID_D1C5F75613F54779B3ECB6882231BD10"/>
        <xdr:cNvPicPr>
          <a:picLocks noChangeAspect="1"/>
        </xdr:cNvPicPr>
      </xdr:nvPicPr>
      <xdr:blipFill>
        <a:blip r:embed="rId4" r:link="rId2"/>
        <a:srcRect t="22770" r="8910" b="10579"/>
        <a:stretch>
          <a:fillRect/>
        </a:stretch>
      </xdr:blipFill>
      <xdr:spPr>
        <a:xfrm>
          <a:off x="4827905" y="2603500"/>
          <a:ext cx="1677670" cy="14566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C8DC4B7F9BF7493C984E42501B6D3CE5"/>
        <xdr:cNvPicPr>
          <a:picLocks noChangeAspect="1"/>
        </xdr:cNvPicPr>
      </xdr:nvPicPr>
      <xdr:blipFill>
        <a:blip r:embed="rId5" r:link="rId2"/>
        <a:srcRect t="23571" r="2839"/>
        <a:stretch>
          <a:fillRect/>
        </a:stretch>
      </xdr:blipFill>
      <xdr:spPr>
        <a:xfrm>
          <a:off x="4800600" y="4087495"/>
          <a:ext cx="1695450" cy="131381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" name="ID_87D700AE46454D7AA08A35FA09A43C8F"/>
        <xdr:cNvPicPr>
          <a:picLocks noChangeAspect="1"/>
        </xdr:cNvPicPr>
      </xdr:nvPicPr>
      <xdr:blipFill>
        <a:blip r:embed="rId6" r:link="rId2"/>
        <a:srcRect t="21261" r="1815"/>
        <a:stretch>
          <a:fillRect/>
        </a:stretch>
      </xdr:blipFill>
      <xdr:spPr>
        <a:xfrm>
          <a:off x="4827905" y="5404485"/>
          <a:ext cx="1696085" cy="109601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5D633EFE68A2425797920AD9D65941B6"/>
        <xdr:cNvPicPr>
          <a:picLocks noChangeAspect="1"/>
        </xdr:cNvPicPr>
      </xdr:nvPicPr>
      <xdr:blipFill>
        <a:blip r:embed="rId7" r:link="rId2"/>
        <a:srcRect t="31955" r="1186"/>
        <a:stretch>
          <a:fillRect/>
        </a:stretch>
      </xdr:blipFill>
      <xdr:spPr>
        <a:xfrm>
          <a:off x="4810125" y="6544945"/>
          <a:ext cx="1667510" cy="11785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BE93305BA958454B8A19A57D69DFA92F"/>
        <xdr:cNvPicPr>
          <a:picLocks noChangeAspect="1"/>
        </xdr:cNvPicPr>
      </xdr:nvPicPr>
      <xdr:blipFill>
        <a:blip r:embed="rId8" r:link="rId2"/>
        <a:srcRect t="21739" r="2839"/>
        <a:stretch>
          <a:fillRect/>
        </a:stretch>
      </xdr:blipFill>
      <xdr:spPr>
        <a:xfrm>
          <a:off x="4800600" y="7776845"/>
          <a:ext cx="1732915" cy="11576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" name="ID_FEE54D8A89F84469B9ABDD8A0BA8A6C7" descr="eac00e1724781ecf74a95c318d5256b0_compress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800600" y="8861425"/>
          <a:ext cx="1706880" cy="1274445"/>
        </a:xfrm>
        <a:prstGeom prst="rect">
          <a:avLst/>
        </a:prstGeom>
      </xdr:spPr>
    </xdr:pic>
  </etc:cellImage>
  <etc:cellImage>
    <xdr:pic>
      <xdr:nvPicPr>
        <xdr:cNvPr id="20" name="ID_2C4BF80D3A4E4BA78B099C6917A4158D" descr="IMG_20260507_1150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811395" y="10147300"/>
          <a:ext cx="1670685" cy="1493520"/>
        </a:xfrm>
        <a:prstGeom prst="rect">
          <a:avLst/>
        </a:prstGeom>
      </xdr:spPr>
    </xdr:pic>
  </etc:cellImage>
  <etc:cellImage>
    <xdr:pic>
      <xdr:nvPicPr>
        <xdr:cNvPr id="14" name="ID_E0D04EC4A09349F1B874168D72404C6D" descr="IMG_20260507_14295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811395" y="11671935"/>
          <a:ext cx="1692910" cy="1579880"/>
        </a:xfrm>
        <a:prstGeom prst="rect">
          <a:avLst/>
        </a:prstGeom>
      </xdr:spPr>
    </xdr:pic>
  </etc:cellImage>
  <etc:cellImage>
    <xdr:pic>
      <xdr:nvPicPr>
        <xdr:cNvPr id="13" name="ID_B23F3722BEEA43E099806AA45AD12CDE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4800600" y="12387580"/>
          <a:ext cx="1695450" cy="143637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" name="ID_5BE89B55DB8B48D99691E64568377A4B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4800600" y="15220315"/>
          <a:ext cx="1706245" cy="170878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" name="ID_4E1A712FF22C4AAE9F756D13CC3539E4" descr="IMG_20260507_140852"/>
        <xdr:cNvPicPr>
          <a:picLocks noChangeAspect="1"/>
        </xdr:cNvPicPr>
      </xdr:nvPicPr>
      <xdr:blipFill>
        <a:blip r:embed="rId14"/>
        <a:srcRect r="10802" b="1422"/>
        <a:stretch>
          <a:fillRect/>
        </a:stretch>
      </xdr:blipFill>
      <xdr:spPr>
        <a:xfrm>
          <a:off x="4803140" y="16930370"/>
          <a:ext cx="1701165" cy="1416050"/>
        </a:xfrm>
        <a:prstGeom prst="rect">
          <a:avLst/>
        </a:prstGeom>
      </xdr:spPr>
    </xdr:pic>
  </etc:cellImage>
  <etc:cellImage>
    <xdr:pic>
      <xdr:nvPicPr>
        <xdr:cNvPr id="18" name="ID_F2A40128FA034F27AB6CADB8C48AFE47" descr="IMG_20260507_10460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42485" y="7353300"/>
          <a:ext cx="1540510" cy="1291590"/>
        </a:xfrm>
        <a:prstGeom prst="rect">
          <a:avLst/>
        </a:prstGeom>
      </xdr:spPr>
    </xdr:pic>
  </etc:cellImage>
  <etc:cellImage>
    <xdr:pic>
      <xdr:nvPicPr>
        <xdr:cNvPr id="19" name="ID_E6628116301146DFBAB457697CC21407" descr="IMG_20260507_10433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19625" y="5343525"/>
          <a:ext cx="1499235" cy="1741805"/>
        </a:xfrm>
        <a:prstGeom prst="rect">
          <a:avLst/>
        </a:prstGeom>
      </xdr:spPr>
    </xdr:pic>
  </etc:cellImage>
  <etc:cellImage>
    <xdr:pic>
      <xdr:nvPicPr>
        <xdr:cNvPr id="22" name="ID_5B088E4F30AD418896A40D3D2A584CED" descr="IMG_20260507_10405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19625" y="2089150"/>
          <a:ext cx="1539240" cy="1503680"/>
        </a:xfrm>
        <a:prstGeom prst="rect">
          <a:avLst/>
        </a:prstGeom>
      </xdr:spPr>
    </xdr:pic>
  </etc:cellImage>
  <etc:cellImage>
    <xdr:pic>
      <xdr:nvPicPr>
        <xdr:cNvPr id="6" name="ID_87F6E6038E0441C2A95E0B650C30BF6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838950" y="22030690"/>
          <a:ext cx="5191125" cy="5457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095FF1B33EB749B69FEED3B76BB6F977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7071360" y="20007580"/>
          <a:ext cx="1563370" cy="20193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" name="ID_710E65FB2D994266ABCA774DBB3E235D" descr="IMG_20260507_10360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071360" y="18504535"/>
          <a:ext cx="1508760" cy="1484630"/>
        </a:xfrm>
        <a:prstGeom prst="rect">
          <a:avLst/>
        </a:prstGeom>
      </xdr:spPr>
    </xdr:pic>
  </etc:cellImage>
  <etc:cellImage>
    <xdr:pic>
      <xdr:nvPicPr>
        <xdr:cNvPr id="15" name="ID_4F001550AEBA47D1845AFC642F351FEF" descr="IMG_20260507_10304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118985" y="16259810"/>
          <a:ext cx="1535430" cy="2235200"/>
        </a:xfrm>
        <a:prstGeom prst="rect">
          <a:avLst/>
        </a:prstGeom>
      </xdr:spPr>
    </xdr:pic>
  </etc:cellImage>
  <etc:cellImage>
    <xdr:pic>
      <xdr:nvPicPr>
        <xdr:cNvPr id="17" name="ID_11FF0FB81D93472BAFE4955A2146490C" descr="IMG_20260507_10284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071360" y="13960475"/>
          <a:ext cx="1492885" cy="1809750"/>
        </a:xfrm>
        <a:prstGeom prst="rect">
          <a:avLst/>
        </a:prstGeom>
      </xdr:spPr>
    </xdr:pic>
  </etc:cellImage>
  <etc:cellImage>
    <xdr:pic>
      <xdr:nvPicPr>
        <xdr:cNvPr id="21" name="ID_2654EC9D1FA6452D981DD34690B3E380" descr="IMG_20260507_10264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071360" y="11791950"/>
          <a:ext cx="1506220" cy="2071370"/>
        </a:xfrm>
        <a:prstGeom prst="rect">
          <a:avLst/>
        </a:prstGeom>
      </xdr:spPr>
    </xdr:pic>
  </etc:cellImage>
  <etc:cellImage>
    <xdr:pic>
      <xdr:nvPicPr>
        <xdr:cNvPr id="24" name="ID_5066D43E95EA436D8EB62E40F89966AB" descr="IMG_20260507_10244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071360" y="9479280"/>
          <a:ext cx="1497330" cy="2298700"/>
        </a:xfrm>
        <a:prstGeom prst="rect">
          <a:avLst/>
        </a:prstGeom>
      </xdr:spPr>
    </xdr:pic>
  </etc:cellImage>
  <etc:cellImage>
    <xdr:pic>
      <xdr:nvPicPr>
        <xdr:cNvPr id="25" name="ID_120F30476BB749B8B318E07677902DBA" descr="IMG_20260507_10510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099935" y="7488555"/>
          <a:ext cx="1428750" cy="1901825"/>
        </a:xfrm>
        <a:prstGeom prst="rect">
          <a:avLst/>
        </a:prstGeom>
      </xdr:spPr>
    </xdr:pic>
  </etc:cellImage>
  <etc:cellImage>
    <xdr:pic>
      <xdr:nvPicPr>
        <xdr:cNvPr id="26" name="ID_144474ABA722474D8093E058A0BF65A6" descr="IMG_20260507_10194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071360" y="5497830"/>
          <a:ext cx="1440180" cy="1843405"/>
        </a:xfrm>
        <a:prstGeom prst="rect">
          <a:avLst/>
        </a:prstGeom>
      </xdr:spPr>
    </xdr:pic>
  </etc:cellImage>
  <etc:cellImage>
    <xdr:pic>
      <xdr:nvPicPr>
        <xdr:cNvPr id="27" name="ID_CE9D02B512B7432BA1C9B4EBD6B8CEE7" descr="IMG_20260507_10180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071360" y="3684905"/>
          <a:ext cx="1544320" cy="1385570"/>
        </a:xfrm>
        <a:prstGeom prst="rect">
          <a:avLst/>
        </a:prstGeom>
      </xdr:spPr>
    </xdr:pic>
  </etc:cellImage>
  <etc:cellImage>
    <xdr:pic>
      <xdr:nvPicPr>
        <xdr:cNvPr id="28" name="ID_8941177C6D7F46B9AEE33ED39787030E" descr="44b45c0e65636aa05299cbe76c609c94_compress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071360" y="2056130"/>
          <a:ext cx="1504950" cy="1461770"/>
        </a:xfrm>
        <a:prstGeom prst="rect">
          <a:avLst/>
        </a:prstGeom>
      </xdr:spPr>
    </xdr:pic>
  </etc:cellImage>
  <etc:cellImage>
    <xdr:pic>
      <xdr:nvPicPr>
        <xdr:cNvPr id="29" name="ID_2B00860937444F09BFF08E98F61D5C7A" descr="IMG_20260507_10132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071360" y="533400"/>
          <a:ext cx="1506220" cy="15214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<sst xmlns="http://schemas.openxmlformats.org/spreadsheetml/2006/main" count="99" uniqueCount="46">
  <si>
    <t>公寓物资采购清单</t>
  </si>
  <si>
    <t>序号</t>
  </si>
  <si>
    <t>物资名称</t>
  </si>
  <si>
    <t>数量</t>
  </si>
  <si>
    <t>单位</t>
  </si>
  <si>
    <t>最高限价（含税单价，元）</t>
  </si>
  <si>
    <t>参考图片</t>
  </si>
  <si>
    <t>电热水壶</t>
  </si>
  <si>
    <t>个</t>
  </si>
  <si>
    <t>/</t>
  </si>
  <si>
    <t>书桌灯</t>
  </si>
  <si>
    <t>加湿器</t>
  </si>
  <si>
    <t>台</t>
  </si>
  <si>
    <t>强力吹风机（带防尘袋）</t>
  </si>
  <si>
    <t>地毯布艺清洗机（二合一）</t>
  </si>
  <si>
    <t>洗地拖地一体机</t>
  </si>
  <si>
    <t>沙发清洗机</t>
  </si>
  <si>
    <t>吸尘吸水机</t>
  </si>
  <si>
    <t>商用桶式轻音吸尘器</t>
  </si>
  <si>
    <t>紫外线臭氧消毒柜</t>
  </si>
  <si>
    <t>全自动感应双电机擦鞋机</t>
  </si>
  <si>
    <t>洗烘一体洗衣机</t>
  </si>
  <si>
    <t>冷藏柜</t>
  </si>
  <si>
    <t>微波炉</t>
  </si>
  <si>
    <t>请勿打扰/请即打扫牌</t>
  </si>
  <si>
    <t>衣架</t>
  </si>
  <si>
    <t>衣裤架</t>
  </si>
  <si>
    <t>大衣架</t>
  </si>
  <si>
    <t>口杯</t>
  </si>
  <si>
    <t>黑色漆盘（口杯托盘）</t>
  </si>
  <si>
    <t>请勿吸烟牌</t>
  </si>
  <si>
    <t>防水垫</t>
  </si>
  <si>
    <t>张</t>
  </si>
  <si>
    <t>垃圾桶</t>
  </si>
  <si>
    <t>挂画</t>
  </si>
  <si>
    <t>遥控器收纳盒</t>
  </si>
  <si>
    <t>漱口杯（套装）</t>
  </si>
  <si>
    <t>套</t>
  </si>
  <si>
    <t>扩香木</t>
  </si>
  <si>
    <t>多功能布草车</t>
  </si>
  <si>
    <t>辆</t>
  </si>
  <si>
    <t>布草架</t>
  </si>
  <si>
    <t>架</t>
  </si>
  <si>
    <t>多功能保洁车</t>
  </si>
  <si>
    <t>不锈钢扶手布草车</t>
  </si>
  <si>
    <t>备注：1.具体产品规格参数详见采购文件；2.此采购量为预估数量，具体采购量以实际需求为准；3.本清单中图片仅为示意参考，非最终产品实物，产品的具体规格、配置、颜色等以中标/成交后双方确认的供货清单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</si>
</sst>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rgb="FF000000"/>
      <name val="国标宋体"/>
      <charset val="134"/>
    </font>
    <font>
      <sz val="11"/>
      <name val="国标宋体"/>
      <charset val="134"/>
    </font>
    <font>
      <sz val="11"/>
      <name val="SimSun"/>
      <charset val="134"/>
    </font>
    <font>
      <sz val="11"/>
      <color theme="1"/>
      <name val="国标宋体"/>
      <charset val="134"/>
    </font>
    <font>
      <sz val="12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26" fillId="26" borderId="5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" Type="http://schemas.openxmlformats.org/officeDocument/2006/relationships/image" Target="media/image3.jpeg"/><Relationship Id="rId3" Type="http://schemas.openxmlformats.org/officeDocument/2006/relationships/image" Target="media/image2.jpeg"/><Relationship Id="rId29" Type="http://schemas.openxmlformats.org/officeDocument/2006/relationships/image" Target="media/image28.jpeg"/><Relationship Id="rId28" Type="http://schemas.openxmlformats.org/officeDocument/2006/relationships/image" Target="media/image27.jpeg"/><Relationship Id="rId27" Type="http://schemas.openxmlformats.org/officeDocument/2006/relationships/image" Target="media/image26.jpe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png"/><Relationship Id="rId17" Type="http://schemas.openxmlformats.org/officeDocument/2006/relationships/image" Target="media/image16.jpeg"/><Relationship Id="rId16" Type="http://schemas.openxmlformats.org/officeDocument/2006/relationships/image" Target="media/image15.jpe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workbookViewId="0">
      <pane ySplit="2" topLeftCell="A32" activePane="bottomLeft" state="frozen"/>
      <selection/>
      <selection pane="bottomLeft" activeCell="C39" sqref="C39"/>
    </sheetView>
  </sheetViews>
  <sheetFormatPr defaultColWidth="10.287037037037" defaultRowHeight="13.2"/>
  <cols>
    <col min="1" max="1" width="7.12962962962963" style="4" customWidth="1"/>
    <col min="2" max="2" width="28.8611111111111" style="4" customWidth="1"/>
    <col min="3" max="3" width="10.8611111111111" customWidth="1"/>
    <col min="4" max="4" width="9.86111111111111" customWidth="1"/>
    <col min="5" max="5" width="16.5740740740741" customWidth="1"/>
    <col min="6" max="6" width="23" customWidth="1"/>
  </cols>
  <sheetData>
    <row r="1" s="1" customFormat="1" ht="28.2" spans="1:18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28.8" spans="1:6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10" t="s">
        <v>6</v>
      </c>
    </row>
    <row r="3" s="2" customFormat="1" ht="80" customHeight="1" spans="1:6">
      <c r="A3" s="11">
        <v>1</v>
      </c>
      <c r="B3" s="12" t="s">
        <v>7</v>
      </c>
      <c r="C3" s="13">
        <v>643</v>
      </c>
      <c r="D3" s="14" t="s">
        <v>8</v>
      </c>
      <c r="E3" s="14" t="s">
        <v>9</v>
      </c>
      <c r="F3" s="11" t="str">
        <f>_xlfn.DISPIMG("ID_2B00860937444F09BFF08E98F61D5C7A",1)</f>
        <v>=DISPIMG("ID_2B00860937444F09BFF08E98F61D5C7A",1)</v>
      </c>
    </row>
    <row r="4" s="2" customFormat="1" ht="80" customHeight="1" spans="1:6">
      <c r="A4" s="11">
        <v>2</v>
      </c>
      <c r="B4" s="12" t="s">
        <v>10</v>
      </c>
      <c r="C4" s="13">
        <v>643</v>
      </c>
      <c r="D4" s="14" t="s">
        <v>8</v>
      </c>
      <c r="E4" s="14" t="s">
        <v>9</v>
      </c>
      <c r="F4" s="15" t="str">
        <f>_xlfn.DISPIMG("ID_8941177C6D7F46B9AEE33ED39787030E",1)</f>
        <v>=DISPIMG("ID_8941177C6D7F46B9AEE33ED39787030E",1)</v>
      </c>
    </row>
    <row r="5" s="2" customFormat="1" ht="80" customHeight="1" spans="1:6">
      <c r="A5" s="11">
        <v>3</v>
      </c>
      <c r="B5" s="12" t="s">
        <v>11</v>
      </c>
      <c r="C5" s="13">
        <v>300</v>
      </c>
      <c r="D5" s="14" t="s">
        <v>12</v>
      </c>
      <c r="E5" s="14" t="s">
        <v>9</v>
      </c>
      <c r="F5" s="15" t="str">
        <f>_xlfn.DISPIMG("ID_CE9D02B512B7432BA1C9B4EBD6B8CEE7",1)</f>
        <v>=DISPIMG("ID_CE9D02B512B7432BA1C9B4EBD6B8CEE7",1)</v>
      </c>
    </row>
    <row r="6" s="2" customFormat="1" ht="80" customHeight="1" spans="1:6">
      <c r="A6" s="11">
        <v>4</v>
      </c>
      <c r="B6" s="12" t="s">
        <v>13</v>
      </c>
      <c r="C6" s="13">
        <v>643</v>
      </c>
      <c r="D6" s="14" t="s">
        <v>8</v>
      </c>
      <c r="E6" s="14" t="s">
        <v>9</v>
      </c>
      <c r="F6" s="15" t="str">
        <f>_xlfn.DISPIMG("ID_144474ABA722474D8093E058A0BF65A6",1)</f>
        <v>=DISPIMG("ID_144474ABA722474D8093E058A0BF65A6",1)</v>
      </c>
    </row>
    <row r="7" s="2" customFormat="1" ht="80" customHeight="1" spans="1:6">
      <c r="A7" s="11">
        <v>5</v>
      </c>
      <c r="B7" s="12" t="s">
        <v>14</v>
      </c>
      <c r="C7" s="13">
        <v>2</v>
      </c>
      <c r="D7" s="14" t="s">
        <v>12</v>
      </c>
      <c r="E7" s="16">
        <v>11000</v>
      </c>
      <c r="F7" s="15" t="str">
        <f>_xlfn.DISPIMG("ID_120F30476BB749B8B318E07677902DBA",1)</f>
        <v>=DISPIMG("ID_120F30476BB749B8B318E07677902DBA",1)</v>
      </c>
    </row>
    <row r="8" s="2" customFormat="1" ht="80" customHeight="1" spans="1:6">
      <c r="A8" s="11">
        <v>6</v>
      </c>
      <c r="B8" s="12" t="s">
        <v>15</v>
      </c>
      <c r="C8" s="13">
        <v>3</v>
      </c>
      <c r="D8" s="14" t="s">
        <v>12</v>
      </c>
      <c r="E8" s="16">
        <v>9800</v>
      </c>
      <c r="F8" s="15" t="str">
        <f>_xlfn.DISPIMG("ID_5066D43E95EA436D8EB62E40F89966AB",1)</f>
        <v>=DISPIMG("ID_5066D43E95EA436D8EB62E40F89966AB",1)</v>
      </c>
    </row>
    <row r="9" s="2" customFormat="1" ht="80" customHeight="1" spans="1:6">
      <c r="A9" s="11">
        <v>7</v>
      </c>
      <c r="B9" s="12" t="s">
        <v>16</v>
      </c>
      <c r="C9" s="13">
        <v>3</v>
      </c>
      <c r="D9" s="14" t="s">
        <v>12</v>
      </c>
      <c r="E9" s="16">
        <v>3800</v>
      </c>
      <c r="F9" s="15" t="str">
        <f>_xlfn.DISPIMG("ID_2654EC9D1FA6452D981DD34690B3E380",1)</f>
        <v>=DISPIMG("ID_2654EC9D1FA6452D981DD34690B3E380",1)</v>
      </c>
    </row>
    <row r="10" s="2" customFormat="1" ht="80" customHeight="1" spans="1:6">
      <c r="A10" s="11">
        <v>8</v>
      </c>
      <c r="B10" s="12" t="s">
        <v>17</v>
      </c>
      <c r="C10" s="13">
        <v>2</v>
      </c>
      <c r="D10" s="14" t="s">
        <v>12</v>
      </c>
      <c r="E10" s="16">
        <v>2900</v>
      </c>
      <c r="F10" s="15" t="str">
        <f>_xlfn.DISPIMG("ID_11FF0FB81D93472BAFE4955A2146490C",1)</f>
        <v>=DISPIMG("ID_11FF0FB81D93472BAFE4955A2146490C",1)</v>
      </c>
    </row>
    <row r="11" s="2" customFormat="1" ht="80" customHeight="1" spans="1:6">
      <c r="A11" s="11">
        <v>9</v>
      </c>
      <c r="B11" s="12" t="s">
        <v>18</v>
      </c>
      <c r="C11" s="13">
        <v>10</v>
      </c>
      <c r="D11" s="14" t="s">
        <v>12</v>
      </c>
      <c r="E11" s="14" t="s">
        <v>9</v>
      </c>
      <c r="F11" s="15" t="str">
        <f>_xlfn.DISPIMG("ID_4F001550AEBA47D1845AFC642F351FEF",1)</f>
        <v>=DISPIMG("ID_4F001550AEBA47D1845AFC642F351FEF",1)</v>
      </c>
    </row>
    <row r="12" s="2" customFormat="1" ht="80" customHeight="1" spans="1:6">
      <c r="A12" s="11">
        <v>10</v>
      </c>
      <c r="B12" s="12" t="s">
        <v>19</v>
      </c>
      <c r="C12" s="13">
        <v>3</v>
      </c>
      <c r="D12" s="14" t="s">
        <v>12</v>
      </c>
      <c r="E12" s="14" t="s">
        <v>9</v>
      </c>
      <c r="F12" s="15" t="str">
        <f>_xlfn.DISPIMG("ID_710E65FB2D994266ABCA774DBB3E235D",1)</f>
        <v>=DISPIMG("ID_710E65FB2D994266ABCA774DBB3E235D",1)</v>
      </c>
    </row>
    <row r="13" s="2" customFormat="1" ht="80" customHeight="1" spans="1:6">
      <c r="A13" s="11">
        <v>11</v>
      </c>
      <c r="B13" s="12" t="s">
        <v>20</v>
      </c>
      <c r="C13" s="13">
        <v>3</v>
      </c>
      <c r="D13" s="14" t="s">
        <v>12</v>
      </c>
      <c r="E13" s="14" t="s">
        <v>9</v>
      </c>
      <c r="F13" s="15" t="str">
        <f>_xlfn.DISPIMG("ID_095FF1B33EB749B69FEED3B76BB6F977",1)</f>
        <v>=DISPIMG("ID_095FF1B33EB749B69FEED3B76BB6F977",1)</v>
      </c>
    </row>
    <row r="14" s="2" customFormat="1" ht="80" customHeight="1" spans="1:6">
      <c r="A14" s="17">
        <v>12</v>
      </c>
      <c r="B14" s="13" t="s">
        <v>21</v>
      </c>
      <c r="C14" s="13">
        <v>7</v>
      </c>
      <c r="D14" s="14" t="s">
        <v>12</v>
      </c>
      <c r="E14" s="16">
        <v>6000</v>
      </c>
      <c r="F14" s="17" t="s">
        <v>9</v>
      </c>
    </row>
    <row r="15" s="2" customFormat="1" ht="80" customHeight="1" spans="1:6">
      <c r="A15" s="17">
        <v>13</v>
      </c>
      <c r="B15" s="12" t="s">
        <v>22</v>
      </c>
      <c r="C15" s="13">
        <v>26</v>
      </c>
      <c r="D15" s="14" t="s">
        <v>12</v>
      </c>
      <c r="E15" s="14" t="s">
        <v>9</v>
      </c>
      <c r="F15" s="17" t="s">
        <v>9</v>
      </c>
    </row>
    <row r="16" s="2" customFormat="1" ht="80" customHeight="1" spans="1:6">
      <c r="A16" s="17">
        <v>14</v>
      </c>
      <c r="B16" s="12" t="s">
        <v>23</v>
      </c>
      <c r="C16" s="13">
        <v>26</v>
      </c>
      <c r="D16" s="14" t="s">
        <v>12</v>
      </c>
      <c r="E16" s="14" t="s">
        <v>9</v>
      </c>
      <c r="F16" s="17" t="s">
        <v>9</v>
      </c>
    </row>
    <row r="17" ht="80" customHeight="1" spans="1:6">
      <c r="A17" s="17">
        <v>15</v>
      </c>
      <c r="B17" s="18" t="s">
        <v>24</v>
      </c>
      <c r="C17" s="13">
        <v>651</v>
      </c>
      <c r="D17" s="14" t="s">
        <v>8</v>
      </c>
      <c r="E17" s="14" t="s">
        <v>9</v>
      </c>
      <c r="F17" s="19" t="str">
        <f>_xlfn.DISPIMG("ID_EF7863B17A04445F9192F20F24446432",1)</f>
        <v>=DISPIMG("ID_EF7863B17A04445F9192F20F24446432",1)</v>
      </c>
    </row>
    <row r="18" ht="80" customHeight="1" spans="1:6">
      <c r="A18" s="17">
        <v>16</v>
      </c>
      <c r="B18" s="12" t="s">
        <v>25</v>
      </c>
      <c r="C18" s="13">
        <v>1300</v>
      </c>
      <c r="D18" s="14" t="s">
        <v>8</v>
      </c>
      <c r="E18" s="14" t="s">
        <v>9</v>
      </c>
      <c r="F18" s="19" t="str">
        <f>_xlfn.DISPIMG("ID_3DC68A9D3125434FAC54FF27CF23F614",1)</f>
        <v>=DISPIMG("ID_3DC68A9D3125434FAC54FF27CF23F614",1)</v>
      </c>
    </row>
    <row r="19" ht="80" customHeight="1" spans="1:6">
      <c r="A19" s="17">
        <v>17</v>
      </c>
      <c r="B19" s="13" t="s">
        <v>26</v>
      </c>
      <c r="C19" s="13">
        <v>1300</v>
      </c>
      <c r="D19" s="14" t="s">
        <v>8</v>
      </c>
      <c r="E19" s="14" t="s">
        <v>9</v>
      </c>
      <c r="F19" s="19" t="str">
        <f>_xlfn.DISPIMG("ID_D1C5F75613F54779B3ECB6882231BD10",1)</f>
        <v>=DISPIMG("ID_D1C5F75613F54779B3ECB6882231BD10",1)</v>
      </c>
    </row>
    <row r="20" ht="80" customHeight="1" spans="1:6">
      <c r="A20" s="17">
        <v>18</v>
      </c>
      <c r="B20" s="18" t="s">
        <v>27</v>
      </c>
      <c r="C20" s="13">
        <v>1300</v>
      </c>
      <c r="D20" s="14" t="s">
        <v>8</v>
      </c>
      <c r="E20" s="14" t="s">
        <v>9</v>
      </c>
      <c r="F20" s="19" t="str">
        <f>_xlfn.DISPIMG("ID_C8DC4B7F9BF7493C984E42501B6D3CE5",1)</f>
        <v>=DISPIMG("ID_C8DC4B7F9BF7493C984E42501B6D3CE5",1)</v>
      </c>
    </row>
    <row r="21" ht="80" customHeight="1" spans="1:6">
      <c r="A21" s="17">
        <v>19</v>
      </c>
      <c r="B21" s="18" t="s">
        <v>28</v>
      </c>
      <c r="C21" s="13">
        <v>1350</v>
      </c>
      <c r="D21" s="14" t="s">
        <v>8</v>
      </c>
      <c r="E21" s="14" t="s">
        <v>9</v>
      </c>
      <c r="F21" s="19" t="str">
        <f>_xlfn.DISPIMG("ID_87D700AE46454D7AA08A35FA09A43C8F",1)</f>
        <v>=DISPIMG("ID_87D700AE46454D7AA08A35FA09A43C8F",1)</v>
      </c>
    </row>
    <row r="22" ht="80" customHeight="1" spans="1:6">
      <c r="A22" s="17">
        <v>20</v>
      </c>
      <c r="B22" s="13" t="s">
        <v>29</v>
      </c>
      <c r="C22" s="13">
        <v>651</v>
      </c>
      <c r="D22" s="14" t="s">
        <v>8</v>
      </c>
      <c r="E22" s="14" t="s">
        <v>9</v>
      </c>
      <c r="F22" s="19" t="str">
        <f>_xlfn.DISPIMG("ID_5D633EFE68A2425797920AD9D65941B6",1)</f>
        <v>=DISPIMG("ID_5D633EFE68A2425797920AD9D65941B6",1)</v>
      </c>
    </row>
    <row r="23" ht="80" customHeight="1" spans="1:6">
      <c r="A23" s="17">
        <v>21</v>
      </c>
      <c r="B23" s="18" t="s">
        <v>30</v>
      </c>
      <c r="C23" s="13">
        <v>651</v>
      </c>
      <c r="D23" s="14" t="s">
        <v>8</v>
      </c>
      <c r="E23" s="14" t="s">
        <v>9</v>
      </c>
      <c r="F23" s="19" t="str">
        <f>_xlfn.DISPIMG("ID_BE93305BA958454B8A19A57D69DFA92F",1)</f>
        <v>=DISPIMG("ID_BE93305BA958454B8A19A57D69DFA92F",1)</v>
      </c>
    </row>
    <row r="24" ht="80" customHeight="1" spans="1:6">
      <c r="A24" s="17">
        <v>22</v>
      </c>
      <c r="B24" s="18" t="s">
        <v>31</v>
      </c>
      <c r="C24" s="13">
        <v>651</v>
      </c>
      <c r="D24" s="14" t="s">
        <v>32</v>
      </c>
      <c r="E24" s="14" t="s">
        <v>9</v>
      </c>
      <c r="F24" s="19" t="str">
        <f>_xlfn.DISPIMG("ID_FEE54D8A89F84469B9ABDD8A0BA8A6C7",1)</f>
        <v>=DISPIMG("ID_FEE54D8A89F84469B9ABDD8A0BA8A6C7",1)</v>
      </c>
    </row>
    <row r="25" ht="80" customHeight="1" spans="1:6">
      <c r="A25" s="17">
        <v>23</v>
      </c>
      <c r="B25" s="18" t="s">
        <v>33</v>
      </c>
      <c r="C25" s="13">
        <v>1302</v>
      </c>
      <c r="D25" s="14" t="s">
        <v>8</v>
      </c>
      <c r="E25" s="14" t="s">
        <v>9</v>
      </c>
      <c r="F25" s="19" t="str">
        <f>_xlfn.DISPIMG("ID_2C4BF80D3A4E4BA78B099C6917A4158D",1)</f>
        <v>=DISPIMG("ID_2C4BF80D3A4E4BA78B099C6917A4158D",1)</v>
      </c>
    </row>
    <row r="26" ht="80" customHeight="1" spans="1:6">
      <c r="A26" s="17">
        <v>24</v>
      </c>
      <c r="B26" s="18" t="s">
        <v>34</v>
      </c>
      <c r="C26" s="13">
        <v>651</v>
      </c>
      <c r="D26" s="14" t="s">
        <v>8</v>
      </c>
      <c r="E26" s="14" t="s">
        <v>9</v>
      </c>
      <c r="F26" s="20" t="str">
        <f>_xlfn.DISPIMG("ID_E0D04EC4A09349F1B874168D72404C6D",1)</f>
        <v>=DISPIMG("ID_E0D04EC4A09349F1B874168D72404C6D",1)</v>
      </c>
    </row>
    <row r="27" s="3" customFormat="1" ht="80" customHeight="1" spans="1:6">
      <c r="A27" s="17">
        <v>25</v>
      </c>
      <c r="B27" s="13" t="s">
        <v>35</v>
      </c>
      <c r="C27" s="13">
        <v>651</v>
      </c>
      <c r="D27" s="14" t="s">
        <v>8</v>
      </c>
      <c r="E27" s="14" t="s">
        <v>9</v>
      </c>
      <c r="F27" s="19" t="str">
        <f>_xlfn.DISPIMG("ID_B23F3722BEEA43E099806AA45AD12CDE",1)</f>
        <v>=DISPIMG("ID_B23F3722BEEA43E099806AA45AD12CDE",1)</v>
      </c>
    </row>
    <row r="28" ht="80" customHeight="1" spans="1:6">
      <c r="A28" s="17">
        <v>26</v>
      </c>
      <c r="B28" s="18" t="s">
        <v>36</v>
      </c>
      <c r="C28" s="13">
        <v>651</v>
      </c>
      <c r="D28" s="14" t="s">
        <v>37</v>
      </c>
      <c r="E28" s="14" t="s">
        <v>9</v>
      </c>
      <c r="F28" s="19" t="str">
        <f>_xlfn.DISPIMG("ID_5BE89B55DB8B48D99691E64568377A4B",1)</f>
        <v>=DISPIMG("ID_5BE89B55DB8B48D99691E64568377A4B",1)</v>
      </c>
    </row>
    <row r="29" ht="80" customHeight="1" spans="1:6">
      <c r="A29" s="17">
        <v>27</v>
      </c>
      <c r="B29" s="21" t="s">
        <v>38</v>
      </c>
      <c r="C29" s="13">
        <v>660</v>
      </c>
      <c r="D29" s="14" t="s">
        <v>8</v>
      </c>
      <c r="E29" s="14" t="s">
        <v>9</v>
      </c>
      <c r="F29" s="19" t="str">
        <f>_xlfn.DISPIMG("ID_4E1A712FF22C4AAE9F756D13CC3539E4",1)</f>
        <v>=DISPIMG("ID_4E1A712FF22C4AAE9F756D13CC3539E4",1)</v>
      </c>
    </row>
    <row r="30" ht="80" customHeight="1" spans="1:6">
      <c r="A30" s="17">
        <v>28</v>
      </c>
      <c r="B30" s="21" t="s">
        <v>39</v>
      </c>
      <c r="C30" s="13">
        <v>25</v>
      </c>
      <c r="D30" s="14" t="s">
        <v>40</v>
      </c>
      <c r="E30" s="14" t="s">
        <v>9</v>
      </c>
      <c r="F30" s="22" t="str">
        <f>_xlfn.DISPIMG("ID_5B088E4F30AD418896A40D3D2A584CED",1)</f>
        <v>=DISPIMG("ID_5B088E4F30AD418896A40D3D2A584CED",1)</v>
      </c>
    </row>
    <row r="31" ht="80" customHeight="1" spans="1:6">
      <c r="A31" s="17">
        <v>29</v>
      </c>
      <c r="B31" s="21" t="s">
        <v>41</v>
      </c>
      <c r="C31" s="13">
        <v>22</v>
      </c>
      <c r="D31" s="14" t="s">
        <v>42</v>
      </c>
      <c r="E31" s="14" t="s">
        <v>9</v>
      </c>
      <c r="F31" s="15" t="str">
        <f>_xlfn.DISPIMG("ID_87F6E6038E0441C2A95E0B650C30BF6E",1)</f>
        <v>=DISPIMG("ID_87F6E6038E0441C2A95E0B650C30BF6E",1)</v>
      </c>
    </row>
    <row r="32" ht="80" customHeight="1" spans="1:6">
      <c r="A32" s="17">
        <v>30</v>
      </c>
      <c r="B32" s="21" t="s">
        <v>43</v>
      </c>
      <c r="C32" s="13">
        <v>12</v>
      </c>
      <c r="D32" s="14" t="s">
        <v>40</v>
      </c>
      <c r="E32" s="14" t="s">
        <v>9</v>
      </c>
      <c r="F32" s="15" t="str">
        <f>_xlfn.DISPIMG("ID_E6628116301146DFBAB457697CC21407",1)</f>
        <v>=DISPIMG("ID_E6628116301146DFBAB457697CC21407",1)</v>
      </c>
    </row>
    <row r="33" ht="80" customHeight="1" spans="1:6">
      <c r="A33" s="17">
        <v>31</v>
      </c>
      <c r="B33" s="23" t="s">
        <v>44</v>
      </c>
      <c r="C33" s="13">
        <v>25</v>
      </c>
      <c r="D33" s="14" t="s">
        <v>40</v>
      </c>
      <c r="E33" s="14" t="s">
        <v>9</v>
      </c>
      <c r="F33" s="15" t="str">
        <f>_xlfn.DISPIMG("ID_F2A40128FA034F27AB6CADB8C48AFE47",1)</f>
        <v>=DISPIMG("ID_F2A40128FA034F27AB6CADB8C48AFE47",1)</v>
      </c>
    </row>
    <row r="34" ht="59" customHeight="1" spans="1:6">
      <c r="A34" s="24" t="s">
        <v>45</v>
      </c>
      <c r="B34" s="24"/>
      <c r="C34" s="24"/>
      <c r="D34" s="24"/>
      <c r="E34" s="24"/>
      <c r="F34" s="24"/>
    </row>
  </sheetData>
  <autoFilter ref="A2:D34">
    <extLst/>
  </autoFilter>
  <mergeCells count="2">
    <mergeCell ref="A1:F1"/>
    <mergeCell ref="A34:F3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小件物品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王恩沼</cp:lastModifiedBy>
  <dcterms:created xsi:type="dcterms:W3CDTF">2026-05-06T17:51:00Z</dcterms:created>
  <dcterms:modified xsi:type="dcterms:W3CDTF">2026-06-12T05:37:29Z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nid">
    <vt:lpwstr>1777358765110/home/Administrator/Desktop/公寓小件物品统计4.22.xlsx</vt:lpwstr>
  </property>
  <property fmtid="{D5CDD505-2E9C-101B-9397-08002B2CF9AE}" pid="3" name="ICV">
    <vt:lpwstr>E28D02E91E0D41CD82B76CAE07AEF2AD_13</vt:lpwstr>
  </property>
  <property fmtid="{D5CDD505-2E9C-101B-9397-08002B2CF9AE}" pid="4" name="KSOProductBuildVer">
    <vt:lpwstr>2052-11.8.2.10972</vt:lpwstr>
  </property>
  <property fmtid="{D5CDD505-2E9C-101B-9397-08002B2CF9AE}" pid="5" name="CalculationRule">
    <vt:i4>0</vt:i4>
  </property>
</Properties>
</file>